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6NlLVHld9fXBf/kcdSyQawtaWZZlBU7CnQ61YYbFr8="/>
    </ext>
  </extLst>
</workbook>
</file>

<file path=xl/sharedStrings.xml><?xml version="1.0" encoding="utf-8"?>
<sst xmlns="http://schemas.openxmlformats.org/spreadsheetml/2006/main" count="95" uniqueCount="57">
  <si>
    <t>WESTERN CAPE PROVINCIAL COMMUNITY POLICE BOARD</t>
  </si>
  <si>
    <r>
      <rPr>
        <rFont val="Calibri"/>
        <b/>
        <color theme="0"/>
        <sz val="14.0"/>
      </rPr>
      <t xml:space="preserve">s/DISTRICT MONTHLY ROLLUP REPORT </t>
    </r>
    <r>
      <rPr>
        <rFont val="Calibri"/>
        <b/>
        <color theme="0"/>
        <sz val="10.0"/>
      </rPr>
      <t>-v2</t>
    </r>
  </si>
  <si>
    <t>City of Cape Town District</t>
  </si>
  <si>
    <t>JUNE 2025</t>
  </si>
  <si>
    <t>A</t>
  </si>
  <si>
    <t>F U N C T I O N A L I T Y</t>
  </si>
  <si>
    <t>Functionality - Historical Performance %</t>
  </si>
  <si>
    <t>Key Performance Indicator</t>
  </si>
  <si>
    <t>Value</t>
  </si>
  <si>
    <t>Compliance %</t>
  </si>
  <si>
    <t>Noted Exceptions</t>
  </si>
  <si>
    <t>P1</t>
  </si>
  <si>
    <t>P2</t>
  </si>
  <si>
    <t>P3</t>
  </si>
  <si>
    <t>P4</t>
  </si>
  <si>
    <t>P5</t>
  </si>
  <si>
    <t>P6</t>
  </si>
  <si>
    <t># Stations in s/District:</t>
  </si>
  <si>
    <t># Stations reporting this period:</t>
  </si>
  <si>
    <t># Stations with full elected executive body:</t>
  </si>
  <si>
    <t># Stations with AGMs in last 12 months:</t>
  </si>
  <si>
    <t># Stations with Imbizos in last 4 months:</t>
  </si>
  <si>
    <t># Stations with Exco meetings in last 1 month:</t>
  </si>
  <si>
    <t># Stations with financial reports excepted by exco:</t>
  </si>
  <si>
    <t># Stations  with minutes available of last exco meeting:</t>
  </si>
  <si>
    <t># Stations with established spriritutal crime prevention structure:</t>
  </si>
  <si>
    <t># Stations with established youth desk:</t>
  </si>
  <si>
    <t>B</t>
  </si>
  <si>
    <t>P A R T N E R S H I P</t>
  </si>
  <si>
    <t>Partnership - Historical Performance %</t>
  </si>
  <si>
    <t># Stations with full exco attending last executive meeting (incl a/Station Cmdr):</t>
  </si>
  <si>
    <t># Stations with management attendance of last general meeting:</t>
  </si>
  <si>
    <t># Stations with CIB/NHW attendance of last general meeting:</t>
  </si>
  <si>
    <t># Stations with ward councillors attending last general meeting:</t>
  </si>
  <si>
    <t># Total attendees at last general meeting (all reporting stations):</t>
  </si>
  <si>
    <t># Stations with area crime analysed with a/Station Cmdr at last exco meeting:</t>
  </si>
  <si>
    <t># Stations with CSP reviewed with a/Station Cmdr at last exco meeting:</t>
  </si>
  <si>
    <t>C</t>
  </si>
  <si>
    <t>E N G A G E M E N T</t>
  </si>
  <si>
    <t>Engagement - Historical Performance %</t>
  </si>
  <si>
    <t># Total media responses &amp; speaking events (all reporting stations):</t>
  </si>
  <si>
    <t># Total imbizos, indabas, street meetings held (all reporting stations):</t>
  </si>
  <si>
    <t># Total schools, business, library, clinic, etc. visits (all reporting stations):</t>
  </si>
  <si>
    <t># Total visits to on-duty CIB / NHW / Safety Structures (all reporting stations):</t>
  </si>
  <si>
    <t># Total number of active CIB members (all reporting stations):</t>
  </si>
  <si>
    <t># Total number of organisations registered &amp; active in DBase (all reporting stations):</t>
  </si>
  <si>
    <t>D</t>
  </si>
  <si>
    <t>P R O J E C T S  &amp;  A C T I V I T I E S</t>
  </si>
  <si>
    <t>Projects - Historical Performance %</t>
  </si>
  <si>
    <t># Stations with projects or activities:</t>
  </si>
  <si>
    <t>E</t>
  </si>
  <si>
    <t>C H A L L E N G E S</t>
  </si>
  <si>
    <t>Challenges - Historical Performance %</t>
  </si>
  <si>
    <t># Stations with NOTEWORTHY challenges:</t>
  </si>
  <si>
    <t>F</t>
  </si>
  <si>
    <t>C O M M E N T S</t>
  </si>
  <si>
    <t>Feel free to comment here…...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</si>
</sst>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Calibri"/>
    </font>
    <font>
      <b/>
      <sz val="16.0"/>
      <color theme="0"/>
      <name val="Calibri"/>
    </font>
    <font/>
    <font>
      <b/>
      <sz val="14.0"/>
      <color theme="0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8.0"/>
      <color theme="1"/>
      <name val="Calibri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2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2" fillId="2" fontId="5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1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3" fontId="7" numFmtId="0" xfId="0" applyAlignment="1" applyBorder="1" applyFill="1" applyFont="1">
      <alignment horizontal="center" shrinkToFit="0" vertical="center" wrapText="1"/>
    </xf>
    <xf borderId="2" fillId="3" fontId="8" numFmtId="0" xfId="0" applyAlignment="1" applyBorder="1" applyFont="1">
      <alignment horizontal="center" shrinkToFit="0" vertical="center" wrapText="1"/>
    </xf>
    <xf borderId="2" fillId="3" fontId="9" numFmtId="0" xfId="0" applyAlignment="1" applyBorder="1" applyFont="1">
      <alignment horizontal="center"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5" fillId="3" fontId="9" numFmtId="0" xfId="0" applyAlignment="1" applyBorder="1" applyFont="1">
      <alignment shrinkToFit="0" vertical="center" wrapText="1"/>
    </xf>
    <xf borderId="15" fillId="3" fontId="10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shrinkToFit="0" vertical="center" wrapText="1"/>
    </xf>
    <xf borderId="15" fillId="0" fontId="9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left" shrinkToFit="0" vertical="center" wrapText="1"/>
    </xf>
    <xf borderId="1" fillId="0" fontId="11" numFmtId="164" xfId="0" applyAlignment="1" applyBorder="1" applyFont="1" applyNumberFormat="1">
      <alignment horizontal="center" shrinkToFit="0" vertical="center" wrapText="1"/>
    </xf>
    <xf borderId="15" fillId="0" fontId="1" numFmtId="0" xfId="0" applyAlignment="1" applyBorder="1" applyFont="1">
      <alignment horizontal="left" shrinkToFit="0" vertical="center" wrapText="1"/>
    </xf>
    <xf borderId="15" fillId="0" fontId="1" numFmtId="0" xfId="0" applyAlignment="1" applyBorder="1" applyFont="1">
      <alignment horizontal="center" readingOrder="0" shrinkToFit="0" vertical="center" wrapText="1"/>
    </xf>
    <xf borderId="15" fillId="0" fontId="6" numFmtId="164" xfId="0" applyAlignment="1" applyBorder="1" applyFont="1" applyNumberFormat="1">
      <alignment horizontal="center" shrinkToFit="0" vertical="center" wrapText="1"/>
    </xf>
    <xf borderId="15" fillId="0" fontId="11" numFmtId="0" xfId="0" applyAlignment="1" applyBorder="1" applyFont="1">
      <alignment horizontal="left" shrinkToFit="0" vertical="center" wrapText="1"/>
    </xf>
    <xf borderId="15" fillId="0" fontId="11" numFmtId="164" xfId="0" applyAlignment="1" applyBorder="1" applyFont="1" applyNumberFormat="1">
      <alignment horizontal="center" shrinkToFit="0" vertical="center" wrapText="1"/>
    </xf>
    <xf borderId="15" fillId="0" fontId="11" numFmtId="49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3.71"/>
    <col customWidth="1" min="3" max="3" width="44.71"/>
    <col customWidth="1" min="4" max="4" width="1.14"/>
    <col customWidth="1" min="5" max="5" width="8.71"/>
    <col customWidth="1" min="6" max="6" width="14.71"/>
    <col customWidth="1" min="7" max="7" width="30.71"/>
    <col customWidth="1" min="8" max="8" width="1.14"/>
    <col customWidth="1" min="9" max="14" width="6.71"/>
    <col customWidth="1" min="15" max="15" width="1.14"/>
    <col customWidth="1" min="16" max="26" width="8.71"/>
  </cols>
  <sheetData>
    <row r="1" ht="4.5" customHeight="1">
      <c r="A1" s="1"/>
      <c r="B1" s="2"/>
      <c r="C1" s="1"/>
      <c r="D1" s="1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75" customHeight="1">
      <c r="A2" s="4"/>
      <c r="B2" s="5" t="s">
        <v>0</v>
      </c>
      <c r="C2" s="6"/>
      <c r="D2" s="6"/>
      <c r="E2" s="6"/>
      <c r="F2" s="6"/>
      <c r="G2" s="7"/>
      <c r="H2" s="4"/>
      <c r="I2" s="8"/>
      <c r="J2" s="9"/>
      <c r="K2" s="9"/>
      <c r="L2" s="9"/>
      <c r="M2" s="9"/>
      <c r="N2" s="10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11"/>
      <c r="B3" s="12" t="s">
        <v>1</v>
      </c>
      <c r="C3" s="6"/>
      <c r="D3" s="6"/>
      <c r="E3" s="6"/>
      <c r="F3" s="6"/>
      <c r="G3" s="7"/>
      <c r="H3" s="11"/>
      <c r="I3" s="13"/>
      <c r="N3" s="14"/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15"/>
      <c r="B4" s="16" t="s">
        <v>2</v>
      </c>
      <c r="C4" s="6"/>
      <c r="D4" s="6"/>
      <c r="E4" s="7"/>
      <c r="F4" s="17" t="s">
        <v>3</v>
      </c>
      <c r="G4" s="7"/>
      <c r="H4" s="15"/>
      <c r="I4" s="18"/>
      <c r="J4" s="19"/>
      <c r="K4" s="19"/>
      <c r="L4" s="19"/>
      <c r="M4" s="19"/>
      <c r="N4" s="20"/>
      <c r="O4" s="15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.5" customHeight="1">
      <c r="A5" s="21"/>
      <c r="B5" s="22"/>
      <c r="C5" s="6"/>
      <c r="D5" s="6"/>
      <c r="E5" s="6"/>
      <c r="F5" s="6"/>
      <c r="G5" s="7"/>
      <c r="H5" s="21"/>
      <c r="I5" s="23"/>
      <c r="J5" s="6"/>
      <c r="K5" s="6"/>
      <c r="L5" s="6"/>
      <c r="M5" s="6"/>
      <c r="N5" s="7"/>
      <c r="O5" s="2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4"/>
      <c r="B6" s="24" t="s">
        <v>4</v>
      </c>
      <c r="C6" s="25" t="s">
        <v>5</v>
      </c>
      <c r="D6" s="6"/>
      <c r="E6" s="6"/>
      <c r="F6" s="6"/>
      <c r="G6" s="7"/>
      <c r="H6" s="4"/>
      <c r="I6" s="26" t="s">
        <v>6</v>
      </c>
      <c r="J6" s="6"/>
      <c r="K6" s="6"/>
      <c r="L6" s="6"/>
      <c r="M6" s="6"/>
      <c r="N6" s="7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5"/>
      <c r="B7" s="15"/>
      <c r="C7" s="27" t="s">
        <v>7</v>
      </c>
      <c r="D7" s="28"/>
      <c r="E7" s="27" t="s">
        <v>8</v>
      </c>
      <c r="F7" s="27" t="s">
        <v>9</v>
      </c>
      <c r="G7" s="27" t="s">
        <v>10</v>
      </c>
      <c r="H7" s="15"/>
      <c r="I7" s="29" t="s">
        <v>11</v>
      </c>
      <c r="J7" s="29" t="s">
        <v>12</v>
      </c>
      <c r="K7" s="29" t="s">
        <v>13</v>
      </c>
      <c r="L7" s="29" t="s">
        <v>14</v>
      </c>
      <c r="M7" s="29" t="s">
        <v>15</v>
      </c>
      <c r="N7" s="29" t="s">
        <v>16</v>
      </c>
      <c r="O7" s="15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.5" customHeight="1">
      <c r="A8" s="21"/>
      <c r="B8" s="30"/>
      <c r="C8" s="21"/>
      <c r="D8" s="21"/>
      <c r="E8" s="31"/>
      <c r="F8" s="31"/>
      <c r="G8" s="21"/>
      <c r="H8" s="21"/>
      <c r="I8" s="21"/>
      <c r="J8" s="21"/>
      <c r="K8" s="21"/>
      <c r="L8" s="21"/>
      <c r="M8" s="21"/>
      <c r="N8" s="21"/>
      <c r="O8" s="2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4"/>
      <c r="B9" s="30">
        <v>1.0</v>
      </c>
      <c r="C9" s="32" t="s">
        <v>17</v>
      </c>
      <c r="D9" s="21"/>
      <c r="E9" s="33">
        <v>52.0</v>
      </c>
      <c r="F9" s="34">
        <f>E10/E9</f>
        <v>0.4807692308</v>
      </c>
      <c r="G9" s="35"/>
      <c r="H9" s="4"/>
      <c r="I9" s="36"/>
      <c r="J9" s="36"/>
      <c r="K9" s="36"/>
      <c r="L9" s="36"/>
      <c r="M9" s="36"/>
      <c r="N9" s="36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1"/>
      <c r="B10" s="30">
        <v>2.0</v>
      </c>
      <c r="C10" s="37" t="s">
        <v>18</v>
      </c>
      <c r="D10" s="21"/>
      <c r="E10" s="38">
        <f>10+6+9</f>
        <v>25</v>
      </c>
      <c r="F10" s="15"/>
      <c r="G10" s="15"/>
      <c r="H10" s="11"/>
      <c r="I10" s="15"/>
      <c r="J10" s="15"/>
      <c r="K10" s="15"/>
      <c r="L10" s="15"/>
      <c r="M10" s="15"/>
      <c r="N10" s="15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1"/>
      <c r="B11" s="30">
        <v>3.0</v>
      </c>
      <c r="C11" s="37" t="s">
        <v>19</v>
      </c>
      <c r="D11" s="21"/>
      <c r="E11" s="38">
        <f>8+9+10</f>
        <v>27</v>
      </c>
      <c r="F11" s="39">
        <f t="shared" ref="F11:F18" si="1">E11/$E$9</f>
        <v>0.5192307692</v>
      </c>
      <c r="G11" s="40"/>
      <c r="H11" s="11"/>
      <c r="I11" s="41"/>
      <c r="J11" s="41"/>
      <c r="K11" s="41"/>
      <c r="L11" s="41"/>
      <c r="M11" s="41"/>
      <c r="N11" s="41"/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1"/>
      <c r="B12" s="30">
        <v>4.0</v>
      </c>
      <c r="C12" s="37" t="s">
        <v>20</v>
      </c>
      <c r="D12" s="21"/>
      <c r="E12" s="38">
        <f>10+9+10</f>
        <v>29</v>
      </c>
      <c r="F12" s="39">
        <f t="shared" si="1"/>
        <v>0.5576923077</v>
      </c>
      <c r="G12" s="40"/>
      <c r="H12" s="11"/>
      <c r="I12" s="41"/>
      <c r="J12" s="41"/>
      <c r="K12" s="41"/>
      <c r="L12" s="41"/>
      <c r="M12" s="41"/>
      <c r="N12" s="41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11"/>
      <c r="B13" s="30">
        <v>5.0</v>
      </c>
      <c r="C13" s="37" t="s">
        <v>21</v>
      </c>
      <c r="D13" s="21"/>
      <c r="E13" s="38">
        <f>7+9+5</f>
        <v>21</v>
      </c>
      <c r="F13" s="39">
        <f t="shared" si="1"/>
        <v>0.4038461538</v>
      </c>
      <c r="G13" s="40"/>
      <c r="H13" s="11"/>
      <c r="I13" s="41"/>
      <c r="J13" s="41"/>
      <c r="K13" s="41"/>
      <c r="L13" s="41"/>
      <c r="M13" s="41"/>
      <c r="N13" s="41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11"/>
      <c r="B14" s="30">
        <v>6.0</v>
      </c>
      <c r="C14" s="37" t="s">
        <v>22</v>
      </c>
      <c r="D14" s="21"/>
      <c r="E14" s="38">
        <f>5+9+10</f>
        <v>24</v>
      </c>
      <c r="F14" s="39">
        <f t="shared" si="1"/>
        <v>0.4615384615</v>
      </c>
      <c r="G14" s="40"/>
      <c r="H14" s="11"/>
      <c r="I14" s="41"/>
      <c r="J14" s="41"/>
      <c r="K14" s="41"/>
      <c r="L14" s="41"/>
      <c r="M14" s="41"/>
      <c r="N14" s="41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1"/>
      <c r="B15" s="30">
        <v>7.0</v>
      </c>
      <c r="C15" s="37" t="s">
        <v>23</v>
      </c>
      <c r="D15" s="21"/>
      <c r="E15" s="38">
        <f>7+0+7</f>
        <v>14</v>
      </c>
      <c r="F15" s="39">
        <f t="shared" si="1"/>
        <v>0.2692307692</v>
      </c>
      <c r="G15" s="40"/>
      <c r="H15" s="11"/>
      <c r="I15" s="41"/>
      <c r="J15" s="41"/>
      <c r="K15" s="41"/>
      <c r="L15" s="41"/>
      <c r="M15" s="41"/>
      <c r="N15" s="41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1"/>
      <c r="B16" s="30">
        <v>8.0</v>
      </c>
      <c r="C16" s="37" t="s">
        <v>24</v>
      </c>
      <c r="D16" s="21"/>
      <c r="E16" s="38">
        <f>9+9+10</f>
        <v>28</v>
      </c>
      <c r="F16" s="39">
        <f t="shared" si="1"/>
        <v>0.5384615385</v>
      </c>
      <c r="G16" s="40"/>
      <c r="H16" s="11"/>
      <c r="I16" s="41"/>
      <c r="J16" s="41"/>
      <c r="K16" s="41"/>
      <c r="L16" s="41"/>
      <c r="M16" s="41"/>
      <c r="N16" s="41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1"/>
      <c r="B17" s="30">
        <v>9.0</v>
      </c>
      <c r="C17" s="37" t="s">
        <v>25</v>
      </c>
      <c r="D17" s="21"/>
      <c r="E17" s="38">
        <f>4+5+6</f>
        <v>15</v>
      </c>
      <c r="F17" s="39">
        <f t="shared" si="1"/>
        <v>0.2884615385</v>
      </c>
      <c r="G17" s="40"/>
      <c r="H17" s="11"/>
      <c r="I17" s="41"/>
      <c r="J17" s="41"/>
      <c r="K17" s="41"/>
      <c r="L17" s="41"/>
      <c r="M17" s="41"/>
      <c r="N17" s="4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5"/>
      <c r="B18" s="30">
        <v>10.0</v>
      </c>
      <c r="C18" s="37" t="s">
        <v>26</v>
      </c>
      <c r="D18" s="21"/>
      <c r="E18" s="38">
        <f>2+4+4</f>
        <v>10</v>
      </c>
      <c r="F18" s="39">
        <f t="shared" si="1"/>
        <v>0.1923076923</v>
      </c>
      <c r="G18" s="40"/>
      <c r="H18" s="15"/>
      <c r="I18" s="41"/>
      <c r="J18" s="41"/>
      <c r="K18" s="41"/>
      <c r="L18" s="41"/>
      <c r="M18" s="41"/>
      <c r="N18" s="41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.5" customHeight="1">
      <c r="A19" s="21"/>
      <c r="B19" s="22"/>
      <c r="C19" s="6"/>
      <c r="D19" s="6"/>
      <c r="E19" s="6"/>
      <c r="F19" s="6"/>
      <c r="G19" s="7"/>
      <c r="H19" s="21"/>
      <c r="I19" s="23"/>
      <c r="J19" s="6"/>
      <c r="K19" s="6"/>
      <c r="L19" s="6"/>
      <c r="M19" s="6"/>
      <c r="N19" s="7"/>
      <c r="O19" s="2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4"/>
      <c r="B20" s="24" t="s">
        <v>27</v>
      </c>
      <c r="C20" s="25" t="s">
        <v>28</v>
      </c>
      <c r="D20" s="6"/>
      <c r="E20" s="6"/>
      <c r="F20" s="6"/>
      <c r="G20" s="7"/>
      <c r="H20" s="4"/>
      <c r="I20" s="26" t="s">
        <v>29</v>
      </c>
      <c r="J20" s="6"/>
      <c r="K20" s="6"/>
      <c r="L20" s="6"/>
      <c r="M20" s="6"/>
      <c r="N20" s="7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5"/>
      <c r="B21" s="15"/>
      <c r="C21" s="27" t="s">
        <v>7</v>
      </c>
      <c r="D21" s="28"/>
      <c r="E21" s="27" t="s">
        <v>8</v>
      </c>
      <c r="F21" s="27" t="s">
        <v>9</v>
      </c>
      <c r="G21" s="27" t="s">
        <v>10</v>
      </c>
      <c r="H21" s="15"/>
      <c r="I21" s="29" t="s">
        <v>11</v>
      </c>
      <c r="J21" s="29" t="s">
        <v>12</v>
      </c>
      <c r="K21" s="29" t="s">
        <v>13</v>
      </c>
      <c r="L21" s="29" t="s">
        <v>14</v>
      </c>
      <c r="M21" s="29" t="s">
        <v>15</v>
      </c>
      <c r="N21" s="29" t="s">
        <v>16</v>
      </c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.5" customHeight="1">
      <c r="A22" s="21"/>
      <c r="B22" s="30"/>
      <c r="C22" s="21"/>
      <c r="D22" s="21"/>
      <c r="E22" s="31"/>
      <c r="F22" s="31"/>
      <c r="G22" s="21"/>
      <c r="H22" s="21"/>
      <c r="I22" s="21"/>
      <c r="J22" s="21"/>
      <c r="K22" s="21"/>
      <c r="L22" s="21"/>
      <c r="M22" s="21"/>
      <c r="N22" s="21"/>
      <c r="O22" s="2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4"/>
      <c r="B23" s="30">
        <v>1.0</v>
      </c>
      <c r="C23" s="21" t="s">
        <v>30</v>
      </c>
      <c r="D23" s="21"/>
      <c r="E23" s="31">
        <f>8+7+10</f>
        <v>25</v>
      </c>
      <c r="F23" s="39">
        <f t="shared" ref="F23:F26" si="2">E23/$E$9</f>
        <v>0.4807692308</v>
      </c>
      <c r="G23" s="40"/>
      <c r="H23" s="4"/>
      <c r="I23" s="41"/>
      <c r="J23" s="41"/>
      <c r="K23" s="41"/>
      <c r="L23" s="41"/>
      <c r="M23" s="41"/>
      <c r="N23" s="41"/>
      <c r="O23" s="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1"/>
      <c r="B24" s="30">
        <v>2.0</v>
      </c>
      <c r="C24" s="21" t="s">
        <v>31</v>
      </c>
      <c r="D24" s="21"/>
      <c r="E24" s="31">
        <f>9+8+8</f>
        <v>25</v>
      </c>
      <c r="F24" s="39">
        <f t="shared" si="2"/>
        <v>0.4807692308</v>
      </c>
      <c r="G24" s="40"/>
      <c r="H24" s="11"/>
      <c r="I24" s="41"/>
      <c r="J24" s="41"/>
      <c r="K24" s="41"/>
      <c r="L24" s="41"/>
      <c r="M24" s="41"/>
      <c r="N24" s="41"/>
      <c r="O24" s="1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1"/>
      <c r="B25" s="30">
        <v>3.0</v>
      </c>
      <c r="C25" s="21" t="s">
        <v>32</v>
      </c>
      <c r="D25" s="21"/>
      <c r="E25" s="31">
        <f>8+4+7</f>
        <v>19</v>
      </c>
      <c r="F25" s="39">
        <f t="shared" si="2"/>
        <v>0.3653846154</v>
      </c>
      <c r="G25" s="40"/>
      <c r="H25" s="11"/>
      <c r="I25" s="41"/>
      <c r="J25" s="41"/>
      <c r="K25" s="41"/>
      <c r="L25" s="41"/>
      <c r="M25" s="41"/>
      <c r="N25" s="41"/>
      <c r="O25" s="1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1"/>
      <c r="B26" s="30">
        <v>4.0</v>
      </c>
      <c r="C26" s="21" t="s">
        <v>33</v>
      </c>
      <c r="D26" s="21"/>
      <c r="E26" s="31">
        <f>6+5+10</f>
        <v>21</v>
      </c>
      <c r="F26" s="39">
        <f t="shared" si="2"/>
        <v>0.4038461538</v>
      </c>
      <c r="G26" s="40"/>
      <c r="H26" s="11"/>
      <c r="I26" s="41"/>
      <c r="J26" s="41"/>
      <c r="K26" s="41"/>
      <c r="L26" s="41"/>
      <c r="M26" s="41"/>
      <c r="N26" s="41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1"/>
      <c r="B27" s="30">
        <v>5.0</v>
      </c>
      <c r="C27" s="21" t="s">
        <v>34</v>
      </c>
      <c r="D27" s="21"/>
      <c r="E27" s="16">
        <f>189+550+235</f>
        <v>974</v>
      </c>
      <c r="F27" s="7"/>
      <c r="G27" s="40"/>
      <c r="H27" s="11"/>
      <c r="I27" s="42"/>
      <c r="J27" s="42"/>
      <c r="K27" s="42"/>
      <c r="L27" s="42"/>
      <c r="M27" s="42"/>
      <c r="N27" s="42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1"/>
      <c r="B28" s="30">
        <v>6.0</v>
      </c>
      <c r="C28" s="21" t="s">
        <v>35</v>
      </c>
      <c r="D28" s="21"/>
      <c r="E28" s="31">
        <f>9+9+8</f>
        <v>26</v>
      </c>
      <c r="F28" s="39">
        <f t="shared" ref="F28:F29" si="3">E28/$E$9</f>
        <v>0.5</v>
      </c>
      <c r="G28" s="40"/>
      <c r="H28" s="11"/>
      <c r="I28" s="41"/>
      <c r="J28" s="41"/>
      <c r="K28" s="41"/>
      <c r="L28" s="41"/>
      <c r="M28" s="41"/>
      <c r="N28" s="41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5"/>
      <c r="B29" s="30">
        <v>7.0</v>
      </c>
      <c r="C29" s="21" t="s">
        <v>36</v>
      </c>
      <c r="D29" s="21"/>
      <c r="E29" s="31">
        <f>5+9+10</f>
        <v>24</v>
      </c>
      <c r="F29" s="39">
        <f t="shared" si="3"/>
        <v>0.4615384615</v>
      </c>
      <c r="G29" s="40"/>
      <c r="H29" s="15"/>
      <c r="I29" s="41"/>
      <c r="J29" s="41"/>
      <c r="K29" s="41"/>
      <c r="L29" s="41"/>
      <c r="M29" s="41"/>
      <c r="N29" s="41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.5" customHeight="1">
      <c r="A30" s="21"/>
      <c r="B30" s="22"/>
      <c r="C30" s="6"/>
      <c r="D30" s="6"/>
      <c r="E30" s="6"/>
      <c r="F30" s="6"/>
      <c r="G30" s="7"/>
      <c r="H30" s="21"/>
      <c r="I30" s="23"/>
      <c r="J30" s="6"/>
      <c r="K30" s="6"/>
      <c r="L30" s="6"/>
      <c r="M30" s="6"/>
      <c r="N30" s="7"/>
      <c r="O30" s="2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4"/>
      <c r="B31" s="24" t="s">
        <v>37</v>
      </c>
      <c r="C31" s="25" t="s">
        <v>38</v>
      </c>
      <c r="D31" s="6"/>
      <c r="E31" s="6"/>
      <c r="F31" s="6"/>
      <c r="G31" s="7"/>
      <c r="H31" s="4"/>
      <c r="I31" s="26" t="s">
        <v>39</v>
      </c>
      <c r="J31" s="6"/>
      <c r="K31" s="6"/>
      <c r="L31" s="6"/>
      <c r="M31" s="6"/>
      <c r="N31" s="7"/>
      <c r="O31" s="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5"/>
      <c r="B32" s="15"/>
      <c r="C32" s="27" t="s">
        <v>7</v>
      </c>
      <c r="D32" s="28"/>
      <c r="E32" s="26" t="s">
        <v>8</v>
      </c>
      <c r="F32" s="7"/>
      <c r="G32" s="27" t="s">
        <v>10</v>
      </c>
      <c r="H32" s="15"/>
      <c r="I32" s="29" t="s">
        <v>11</v>
      </c>
      <c r="J32" s="29" t="s">
        <v>12</v>
      </c>
      <c r="K32" s="29" t="s">
        <v>13</v>
      </c>
      <c r="L32" s="29" t="s">
        <v>14</v>
      </c>
      <c r="M32" s="29" t="s">
        <v>15</v>
      </c>
      <c r="N32" s="29" t="s">
        <v>16</v>
      </c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.5" customHeight="1">
      <c r="A33" s="21"/>
      <c r="B33" s="30"/>
      <c r="C33" s="21"/>
      <c r="D33" s="21"/>
      <c r="E33" s="23"/>
      <c r="F33" s="7"/>
      <c r="G33" s="21"/>
      <c r="H33" s="21"/>
      <c r="I33" s="21"/>
      <c r="J33" s="21"/>
      <c r="K33" s="21"/>
      <c r="L33" s="21"/>
      <c r="M33" s="21"/>
      <c r="N33" s="21"/>
      <c r="O33" s="2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0.0" customHeight="1">
      <c r="A34" s="4"/>
      <c r="B34" s="30">
        <v>1.0</v>
      </c>
      <c r="C34" s="21" t="s">
        <v>40</v>
      </c>
      <c r="D34" s="21"/>
      <c r="E34" s="16">
        <f>23+4+15</f>
        <v>42</v>
      </c>
      <c r="F34" s="7"/>
      <c r="G34" s="40"/>
      <c r="H34" s="4"/>
      <c r="I34" s="42"/>
      <c r="J34" s="42"/>
      <c r="K34" s="42"/>
      <c r="L34" s="42"/>
      <c r="M34" s="42"/>
      <c r="N34" s="42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0.0" customHeight="1">
      <c r="A35" s="11"/>
      <c r="B35" s="30">
        <v>2.0</v>
      </c>
      <c r="C35" s="21" t="s">
        <v>41</v>
      </c>
      <c r="D35" s="21"/>
      <c r="E35" s="16">
        <f>12+12+12</f>
        <v>36</v>
      </c>
      <c r="F35" s="7"/>
      <c r="G35" s="40"/>
      <c r="H35" s="11"/>
      <c r="I35" s="41"/>
      <c r="J35" s="41"/>
      <c r="K35" s="41"/>
      <c r="L35" s="41"/>
      <c r="M35" s="41"/>
      <c r="N35" s="41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0" customHeight="1">
      <c r="A36" s="11"/>
      <c r="B36" s="30">
        <v>3.0</v>
      </c>
      <c r="C36" s="21" t="s">
        <v>42</v>
      </c>
      <c r="D36" s="21"/>
      <c r="E36" s="16">
        <f>16+3+33</f>
        <v>52</v>
      </c>
      <c r="F36" s="7"/>
      <c r="G36" s="40"/>
      <c r="H36" s="11"/>
      <c r="I36" s="41"/>
      <c r="J36" s="41"/>
      <c r="K36" s="41"/>
      <c r="L36" s="41"/>
      <c r="M36" s="41"/>
      <c r="N36" s="41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0.0" customHeight="1">
      <c r="A37" s="11"/>
      <c r="B37" s="30">
        <v>4.0</v>
      </c>
      <c r="C37" s="21" t="s">
        <v>43</v>
      </c>
      <c r="D37" s="21"/>
      <c r="E37" s="16">
        <f>21+4+33</f>
        <v>58</v>
      </c>
      <c r="F37" s="7"/>
      <c r="G37" s="40"/>
      <c r="H37" s="11"/>
      <c r="I37" s="41"/>
      <c r="J37" s="41"/>
      <c r="K37" s="41"/>
      <c r="L37" s="41"/>
      <c r="M37" s="41"/>
      <c r="N37" s="41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0.0" customHeight="1">
      <c r="A38" s="11"/>
      <c r="B38" s="30">
        <v>5.0</v>
      </c>
      <c r="C38" s="21" t="s">
        <v>44</v>
      </c>
      <c r="D38" s="21"/>
      <c r="E38" s="16">
        <f>69+360+106</f>
        <v>535</v>
      </c>
      <c r="F38" s="7"/>
      <c r="G38" s="40"/>
      <c r="H38" s="11"/>
      <c r="I38" s="41"/>
      <c r="J38" s="41"/>
      <c r="K38" s="41"/>
      <c r="L38" s="41"/>
      <c r="M38" s="41"/>
      <c r="N38" s="41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0.0" customHeight="1">
      <c r="A39" s="15"/>
      <c r="B39" s="30">
        <v>6.0</v>
      </c>
      <c r="C39" s="21" t="s">
        <v>45</v>
      </c>
      <c r="D39" s="21"/>
      <c r="E39" s="16">
        <f>114+85+112</f>
        <v>311</v>
      </c>
      <c r="F39" s="7"/>
      <c r="G39" s="40"/>
      <c r="H39" s="15"/>
      <c r="I39" s="41"/>
      <c r="J39" s="41"/>
      <c r="K39" s="41"/>
      <c r="L39" s="41"/>
      <c r="M39" s="41"/>
      <c r="N39" s="41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.5" customHeight="1">
      <c r="A40" s="21"/>
      <c r="B40" s="22"/>
      <c r="C40" s="6"/>
      <c r="D40" s="6"/>
      <c r="E40" s="6"/>
      <c r="F40" s="6"/>
      <c r="G40" s="7"/>
      <c r="H40" s="21"/>
      <c r="I40" s="23"/>
      <c r="J40" s="6"/>
      <c r="K40" s="6"/>
      <c r="L40" s="6"/>
      <c r="M40" s="6"/>
      <c r="N40" s="7"/>
      <c r="O40" s="2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4"/>
      <c r="B41" s="24" t="s">
        <v>46</v>
      </c>
      <c r="C41" s="25" t="s">
        <v>47</v>
      </c>
      <c r="D41" s="6"/>
      <c r="E41" s="6"/>
      <c r="F41" s="6"/>
      <c r="G41" s="7"/>
      <c r="H41" s="4"/>
      <c r="I41" s="26" t="s">
        <v>48</v>
      </c>
      <c r="J41" s="6"/>
      <c r="K41" s="6"/>
      <c r="L41" s="6"/>
      <c r="M41" s="6"/>
      <c r="N41" s="7"/>
      <c r="O41" s="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5"/>
      <c r="B42" s="15"/>
      <c r="C42" s="27" t="s">
        <v>7</v>
      </c>
      <c r="D42" s="28"/>
      <c r="E42" s="27" t="s">
        <v>8</v>
      </c>
      <c r="F42" s="27" t="s">
        <v>9</v>
      </c>
      <c r="G42" s="27" t="s">
        <v>10</v>
      </c>
      <c r="H42" s="15"/>
      <c r="I42" s="29" t="s">
        <v>11</v>
      </c>
      <c r="J42" s="29" t="s">
        <v>12</v>
      </c>
      <c r="K42" s="29" t="s">
        <v>13</v>
      </c>
      <c r="L42" s="29" t="s">
        <v>14</v>
      </c>
      <c r="M42" s="29" t="s">
        <v>15</v>
      </c>
      <c r="N42" s="29" t="s">
        <v>16</v>
      </c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9.5" customHeight="1">
      <c r="A43" s="21"/>
      <c r="B43" s="30">
        <v>1.0</v>
      </c>
      <c r="C43" s="21" t="s">
        <v>49</v>
      </c>
      <c r="D43" s="21"/>
      <c r="E43" s="38">
        <f>9+7+8</f>
        <v>24</v>
      </c>
      <c r="F43" s="39">
        <f>E43/$E$9</f>
        <v>0.4615384615</v>
      </c>
      <c r="G43" s="40"/>
      <c r="H43" s="21"/>
      <c r="I43" s="41"/>
      <c r="J43" s="41"/>
      <c r="K43" s="41"/>
      <c r="L43" s="41"/>
      <c r="M43" s="41"/>
      <c r="N43" s="41"/>
      <c r="O43" s="2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.5" customHeight="1">
      <c r="A44" s="21"/>
      <c r="B44" s="22"/>
      <c r="C44" s="6"/>
      <c r="D44" s="6"/>
      <c r="E44" s="6"/>
      <c r="F44" s="6"/>
      <c r="G44" s="7"/>
      <c r="H44" s="21"/>
      <c r="I44" s="23"/>
      <c r="J44" s="6"/>
      <c r="K44" s="6"/>
      <c r="L44" s="6"/>
      <c r="M44" s="6"/>
      <c r="N44" s="7"/>
      <c r="O44" s="2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4"/>
      <c r="B45" s="24" t="s">
        <v>50</v>
      </c>
      <c r="C45" s="25" t="s">
        <v>51</v>
      </c>
      <c r="D45" s="6"/>
      <c r="E45" s="6"/>
      <c r="F45" s="6"/>
      <c r="G45" s="7"/>
      <c r="H45" s="4"/>
      <c r="I45" s="26" t="s">
        <v>52</v>
      </c>
      <c r="J45" s="6"/>
      <c r="K45" s="6"/>
      <c r="L45" s="6"/>
      <c r="M45" s="6"/>
      <c r="N45" s="7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5"/>
      <c r="B46" s="15"/>
      <c r="C46" s="27" t="s">
        <v>7</v>
      </c>
      <c r="D46" s="28"/>
      <c r="E46" s="26" t="s">
        <v>8</v>
      </c>
      <c r="F46" s="7"/>
      <c r="G46" s="27" t="s">
        <v>10</v>
      </c>
      <c r="H46" s="15"/>
      <c r="I46" s="29" t="s">
        <v>11</v>
      </c>
      <c r="J46" s="29" t="s">
        <v>12</v>
      </c>
      <c r="K46" s="29" t="s">
        <v>13</v>
      </c>
      <c r="L46" s="29" t="s">
        <v>14</v>
      </c>
      <c r="M46" s="29" t="s">
        <v>15</v>
      </c>
      <c r="N46" s="29" t="s">
        <v>16</v>
      </c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9.5" customHeight="1">
      <c r="A47" s="21"/>
      <c r="B47" s="30">
        <v>1.0</v>
      </c>
      <c r="C47" s="21" t="s">
        <v>53</v>
      </c>
      <c r="D47" s="21"/>
      <c r="E47" s="43">
        <f>6+9+8</f>
        <v>23</v>
      </c>
      <c r="F47" s="7"/>
      <c r="G47" s="40"/>
      <c r="H47" s="21"/>
      <c r="I47" s="42"/>
      <c r="J47" s="42"/>
      <c r="K47" s="42"/>
      <c r="L47" s="42"/>
      <c r="M47" s="42"/>
      <c r="N47" s="42"/>
      <c r="O47" s="2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.5" customHeight="1">
      <c r="A48" s="21"/>
      <c r="B48" s="22"/>
      <c r="C48" s="6"/>
      <c r="D48" s="6"/>
      <c r="E48" s="6"/>
      <c r="F48" s="6"/>
      <c r="G48" s="7"/>
      <c r="H48" s="21"/>
      <c r="I48" s="23"/>
      <c r="J48" s="6"/>
      <c r="K48" s="6"/>
      <c r="L48" s="6"/>
      <c r="M48" s="6"/>
      <c r="N48" s="7"/>
      <c r="O48" s="2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4"/>
      <c r="B49" s="24" t="s">
        <v>54</v>
      </c>
      <c r="C49" s="25" t="s">
        <v>55</v>
      </c>
      <c r="D49" s="6"/>
      <c r="E49" s="6"/>
      <c r="F49" s="6"/>
      <c r="G49" s="7"/>
      <c r="H49" s="4"/>
      <c r="I49" s="8"/>
      <c r="J49" s="9"/>
      <c r="K49" s="9"/>
      <c r="L49" s="9"/>
      <c r="M49" s="9"/>
      <c r="N49" s="10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9.75" customHeight="1">
      <c r="A50" s="15"/>
      <c r="B50" s="15"/>
      <c r="C50" s="44" t="s">
        <v>56</v>
      </c>
      <c r="D50" s="6"/>
      <c r="E50" s="6"/>
      <c r="F50" s="6"/>
      <c r="G50" s="7"/>
      <c r="H50" s="15"/>
      <c r="I50" s="18"/>
      <c r="J50" s="19"/>
      <c r="K50" s="19"/>
      <c r="L50" s="19"/>
      <c r="M50" s="19"/>
      <c r="N50" s="20"/>
      <c r="O50" s="1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.5" customHeight="1">
      <c r="A51" s="21"/>
      <c r="B51" s="22"/>
      <c r="C51" s="6"/>
      <c r="D51" s="6"/>
      <c r="E51" s="6"/>
      <c r="F51" s="6"/>
      <c r="G51" s="7"/>
      <c r="H51" s="21"/>
      <c r="I51" s="23"/>
      <c r="J51" s="6"/>
      <c r="K51" s="6"/>
      <c r="L51" s="6"/>
      <c r="M51" s="6"/>
      <c r="N51" s="7"/>
      <c r="O51" s="2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0.0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0.0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0.0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0.0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0.0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0.0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0.0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0.0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0.0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0.0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0.0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0.0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0.0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0.0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0.0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0.0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H9:H18"/>
    <mergeCell ref="I9:I10"/>
    <mergeCell ref="B4:E4"/>
    <mergeCell ref="B5:G5"/>
    <mergeCell ref="I5:N5"/>
    <mergeCell ref="A6:A7"/>
    <mergeCell ref="B6:B7"/>
    <mergeCell ref="C6:G6"/>
    <mergeCell ref="A9:A18"/>
    <mergeCell ref="H6:H7"/>
    <mergeCell ref="F9:F10"/>
    <mergeCell ref="G9:G10"/>
    <mergeCell ref="H23:H29"/>
    <mergeCell ref="E27:F27"/>
    <mergeCell ref="A20:A21"/>
    <mergeCell ref="A23:A29"/>
    <mergeCell ref="B30:G30"/>
    <mergeCell ref="A31:A32"/>
    <mergeCell ref="B31:B32"/>
    <mergeCell ref="C31:G31"/>
    <mergeCell ref="H31:H32"/>
    <mergeCell ref="E37:F37"/>
    <mergeCell ref="E38:F38"/>
    <mergeCell ref="E32:F32"/>
    <mergeCell ref="E33:F33"/>
    <mergeCell ref="A34:A39"/>
    <mergeCell ref="E34:F34"/>
    <mergeCell ref="H34:H39"/>
    <mergeCell ref="E35:F35"/>
    <mergeCell ref="E36:F36"/>
    <mergeCell ref="A45:A46"/>
    <mergeCell ref="B45:B46"/>
    <mergeCell ref="A49:A50"/>
    <mergeCell ref="B49:B50"/>
    <mergeCell ref="H41:H42"/>
    <mergeCell ref="H45:H46"/>
    <mergeCell ref="H49:H50"/>
    <mergeCell ref="E46:F46"/>
    <mergeCell ref="E47:F47"/>
    <mergeCell ref="B48:G48"/>
    <mergeCell ref="C49:G49"/>
    <mergeCell ref="C50:G50"/>
    <mergeCell ref="B51:G51"/>
    <mergeCell ref="E39:F39"/>
    <mergeCell ref="B40:G40"/>
    <mergeCell ref="A41:A42"/>
    <mergeCell ref="B41:B42"/>
    <mergeCell ref="C41:G41"/>
    <mergeCell ref="B44:G44"/>
    <mergeCell ref="C45:G45"/>
    <mergeCell ref="A2:A4"/>
    <mergeCell ref="B2:G2"/>
    <mergeCell ref="H2:H4"/>
    <mergeCell ref="I2:N4"/>
    <mergeCell ref="O2:O4"/>
    <mergeCell ref="B3:G3"/>
    <mergeCell ref="F4:G4"/>
    <mergeCell ref="I6:N6"/>
    <mergeCell ref="O6:O7"/>
    <mergeCell ref="J9:J10"/>
    <mergeCell ref="K9:K10"/>
    <mergeCell ref="L9:L10"/>
    <mergeCell ref="M9:M10"/>
    <mergeCell ref="N9:N10"/>
    <mergeCell ref="O9:O18"/>
    <mergeCell ref="O23:O29"/>
    <mergeCell ref="O31:O32"/>
    <mergeCell ref="O34:O39"/>
    <mergeCell ref="O41:O42"/>
    <mergeCell ref="O45:O46"/>
    <mergeCell ref="O49:O50"/>
    <mergeCell ref="B19:G19"/>
    <mergeCell ref="I19:N19"/>
    <mergeCell ref="B20:B21"/>
    <mergeCell ref="C20:G20"/>
    <mergeCell ref="H20:H21"/>
    <mergeCell ref="I20:N20"/>
    <mergeCell ref="O20:O21"/>
    <mergeCell ref="I49:N50"/>
    <mergeCell ref="I51:N51"/>
    <mergeCell ref="I30:N30"/>
    <mergeCell ref="I31:N31"/>
    <mergeCell ref="I40:N40"/>
    <mergeCell ref="I41:N41"/>
    <mergeCell ref="I44:N44"/>
    <mergeCell ref="I45:N45"/>
    <mergeCell ref="I48:N48"/>
  </mergeCells>
  <conditionalFormatting sqref="F9:F18">
    <cfRule type="cellIs" dxfId="0" priority="1" operator="greaterThanOrEqual">
      <formula>0.8</formula>
    </cfRule>
  </conditionalFormatting>
  <conditionalFormatting sqref="F9:F18">
    <cfRule type="cellIs" dxfId="1" priority="2" operator="lessThan">
      <formula>0.8</formula>
    </cfRule>
  </conditionalFormatting>
  <conditionalFormatting sqref="F23:F26">
    <cfRule type="cellIs" dxfId="0" priority="3" operator="greaterThanOrEqual">
      <formula>0.8</formula>
    </cfRule>
  </conditionalFormatting>
  <conditionalFormatting sqref="F23:F26">
    <cfRule type="cellIs" dxfId="1" priority="4" operator="lessThan">
      <formula>0.8</formula>
    </cfRule>
  </conditionalFormatting>
  <conditionalFormatting sqref="F28:F29">
    <cfRule type="cellIs" dxfId="0" priority="5" operator="greaterThanOrEqual">
      <formula>0.8</formula>
    </cfRule>
  </conditionalFormatting>
  <conditionalFormatting sqref="F28:F29">
    <cfRule type="cellIs" dxfId="1" priority="6" operator="lessThan">
      <formula>0.8</formula>
    </cfRule>
  </conditionalFormatting>
  <conditionalFormatting sqref="F43">
    <cfRule type="cellIs" dxfId="0" priority="7" operator="greaterThanOrEqual">
      <formula>0.8</formula>
    </cfRule>
  </conditionalFormatting>
  <conditionalFormatting sqref="F43">
    <cfRule type="cellIs" dxfId="1" priority="8" operator="lessThan">
      <formula>0.8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2025-06-17T08:23:10Z</dcterms:created>
  <dc:creator>Rafique Foflonker</dc:creator>
</cp:coreProperties>
</file>